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ómo usar" sheetId="1" state="visible" r:id="rId1"/>
    <sheet name="Un producto" sheetId="2" state="visible" r:id="rId2"/>
    <sheet name="Catálogo" sheetId="3" state="visible" r:id="rId3"/>
  </sheets>
  <definedNames>
    <definedName name="_xlnm.Print_Area" localSheetId="0">'Cómo usar'!$B$2:$C$26</definedName>
    <definedName name="_xlnm.Print_Titles" localSheetId="1">'Un producto'!$1:$3</definedName>
    <definedName name="_xlnm.Print_Area" localSheetId="1">'Un producto'!$A$1:$I$36</definedName>
    <definedName name="_xlnm._FilterDatabase" localSheetId="2" hidden="1">'Catálogo'!$A$6:$L$26</definedName>
    <definedName name="_xlnm.Print_Titles" localSheetId="2">'Catálogo'!$1:$6</definedName>
    <definedName name="_xlnm.Print_Area" localSheetId="2">'Catálogo'!$A$1:$L$30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&quot;$&quot;#,##0"/>
  </numFmts>
  <fonts count="18">
    <font>
      <name val="Calibri"/>
      <family val="2"/>
      <color theme="1"/>
      <sz val="11"/>
      <scheme val="minor"/>
    </font>
    <font>
      <name val="Calibri"/>
      <b val="1"/>
      <color rgb="00FFFFFF"/>
      <sz val="22"/>
    </font>
    <font>
      <name val="Calibri"/>
      <b val="1"/>
      <color rgb="00D1FAE5"/>
      <sz val="13"/>
    </font>
    <font>
      <name val="Calibri"/>
      <b val="1"/>
      <color rgb="00FFFFFF"/>
      <sz val="18"/>
    </font>
    <font>
      <name val="Calibri"/>
      <b val="1"/>
      <color rgb="0012201C"/>
      <sz val="11"/>
    </font>
    <font>
      <name val="Calibri"/>
      <color rgb="005C6B66"/>
      <sz val="10"/>
    </font>
    <font>
      <name val="Calibri"/>
      <i val="1"/>
      <color rgb="005C6B66"/>
      <sz val="9"/>
    </font>
    <font>
      <name val="Calibri"/>
      <color rgb="000F766E"/>
      <sz val="10"/>
      <u val="single"/>
    </font>
    <font>
      <name val="Calibri"/>
      <b val="1"/>
      <color rgb="0099F6E4"/>
      <sz val="11"/>
    </font>
    <font>
      <name val="Calibri"/>
      <b val="1"/>
      <color rgb="00FFFFFF"/>
      <sz val="20"/>
    </font>
    <font>
      <name val="Calibri"/>
      <color rgb="00D1FAE5"/>
      <sz val="10"/>
    </font>
    <font>
      <name val="Calibri"/>
      <b val="1"/>
      <color rgb="00D1FAE5"/>
      <sz val="12"/>
    </font>
    <font>
      <name val="Calibri"/>
      <color rgb="0012201C"/>
      <sz val="11"/>
    </font>
    <font>
      <name val="Calibri"/>
      <b val="1"/>
      <color rgb="000F766E"/>
      <sz val="12"/>
    </font>
    <font>
      <name val="Calibri"/>
      <b val="1"/>
      <color rgb="00FFFFFF"/>
      <sz val="11"/>
    </font>
    <font>
      <name val="Calibri"/>
      <b val="1"/>
      <color rgb="005C6B66"/>
      <sz val="9"/>
    </font>
    <font>
      <name val="Calibri"/>
      <b val="1"/>
      <color rgb="0012201C"/>
      <sz val="18"/>
    </font>
    <font>
      <name val="Calibri"/>
      <b val="1"/>
      <color rgb="0099F6E4"/>
      <sz val="9"/>
    </font>
  </fonts>
  <fills count="9">
    <fill>
      <patternFill/>
    </fill>
    <fill>
      <patternFill patternType="gray125"/>
    </fill>
    <fill>
      <patternFill patternType="solid">
        <fgColor rgb="0012201C"/>
      </patternFill>
    </fill>
    <fill>
      <patternFill patternType="solid">
        <fgColor rgb="00115E59"/>
      </patternFill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ECFDF7"/>
      </patternFill>
    </fill>
    <fill>
      <patternFill patternType="solid">
        <fgColor rgb="00F7F8F6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E4E8E5"/>
      </left>
      <right style="thin">
        <color rgb="00E4E8E5"/>
      </right>
      <top style="thin">
        <color rgb="00E4E8E5"/>
      </top>
      <bottom style="thin">
        <color rgb="00E4E8E5"/>
      </bottom>
    </border>
  </borders>
  <cellStyleXfs count="1">
    <xf numFmtId="0" fontId="0" fillId="0" borderId="0"/>
  </cellStyleXfs>
  <cellXfs count="52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0" fillId="2" borderId="0" pivotButton="0" quotePrefix="0" xfId="0"/>
    <xf numFmtId="0" fontId="2" fillId="3" borderId="0" applyAlignment="1" pivotButton="0" quotePrefix="0" xfId="0">
      <alignment horizontal="left" vertical="center" indent="1"/>
    </xf>
    <xf numFmtId="0" fontId="0" fillId="3" borderId="0" pivotButton="0" quotePrefix="0" xfId="0"/>
    <xf numFmtId="0" fontId="3" fillId="4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 wrapText="1"/>
    </xf>
    <xf numFmtId="0" fontId="0" fillId="4" borderId="0" pivotButton="0" quotePrefix="0" xfId="0"/>
    <xf numFmtId="0" fontId="5" fillId="0" borderId="0" applyAlignment="1" pivotButton="0" quotePrefix="0" xfId="0">
      <alignment horizontal="left" vertical="top" wrapText="1"/>
    </xf>
    <xf numFmtId="0" fontId="5" fillId="0" borderId="0" pivotButton="0" quotePrefix="0" xfId="0"/>
    <xf numFmtId="0" fontId="6" fillId="0" borderId="0" applyAlignment="1" pivotButton="0" quotePrefix="0" xfId="0">
      <alignment vertical="top" wrapText="1"/>
    </xf>
    <xf numFmtId="0" fontId="7" fillId="0" borderId="0" pivotButton="0" quotePrefix="0" xfId="0"/>
    <xf numFmtId="0" fontId="8" fillId="2" borderId="0" applyAlignment="1" pivotButton="0" quotePrefix="0" xfId="0">
      <alignment horizontal="left" vertical="center" indent="1"/>
    </xf>
    <xf numFmtId="0" fontId="11" fillId="2" borderId="0" applyAlignment="1" pivotButton="0" quotePrefix="0" xfId="0">
      <alignment horizontal="left" vertical="center" indent="1"/>
    </xf>
    <xf numFmtId="0" fontId="9" fillId="2" borderId="0" applyAlignment="1" pivotButton="0" quotePrefix="0" xfId="0">
      <alignment horizontal="left" vertical="center" indent="1"/>
    </xf>
    <xf numFmtId="0" fontId="10" fillId="2" borderId="0" applyAlignment="1" pivotButton="0" quotePrefix="0" xfId="0">
      <alignment horizontal="left" vertical="center" indent="1"/>
    </xf>
    <xf numFmtId="0" fontId="12" fillId="5" borderId="1" applyAlignment="1" applyProtection="1" pivotButton="0" quotePrefix="0" xfId="0">
      <alignment horizontal="left" vertical="center"/>
      <protection locked="0" hidden="0"/>
    </xf>
    <xf numFmtId="0" fontId="0" fillId="5" borderId="1" applyProtection="1" pivotButton="0" quotePrefix="0" xfId="0">
      <protection locked="0" hidden="0"/>
    </xf>
    <xf numFmtId="0" fontId="15" fillId="8" borderId="0" applyAlignment="1" pivotButton="0" quotePrefix="0" xfId="0">
      <alignment horizontal="left" vertical="center" indent="1"/>
    </xf>
    <xf numFmtId="0" fontId="0" fillId="8" borderId="0" pivotButton="0" quotePrefix="0" xfId="0"/>
    <xf numFmtId="165" fontId="0" fillId="0" borderId="0" pivotButton="0" quotePrefix="0" xfId="0"/>
    <xf numFmtId="0" fontId="12" fillId="0" borderId="0" pivotButton="0" quotePrefix="0" xfId="0"/>
    <xf numFmtId="1" fontId="12" fillId="5" borderId="1" applyAlignment="1" applyProtection="1" pivotButton="0" quotePrefix="0" xfId="0">
      <alignment horizontal="right" vertical="center"/>
      <protection locked="0" hidden="0"/>
    </xf>
    <xf numFmtId="165" fontId="16" fillId="8" borderId="0" applyAlignment="1" pivotButton="0" quotePrefix="0" xfId="0">
      <alignment horizontal="left" vertical="center" indent="1"/>
    </xf>
    <xf numFmtId="164" fontId="12" fillId="5" borderId="1" applyAlignment="1" applyProtection="1" pivotButton="0" quotePrefix="0" xfId="0">
      <alignment horizontal="right" vertical="center"/>
      <protection locked="0" hidden="0"/>
    </xf>
    <xf numFmtId="0" fontId="5" fillId="7" borderId="0" applyAlignment="1" pivotButton="0" quotePrefix="0" xfId="0">
      <alignment horizontal="left" vertical="center" wrapText="1" indent="1"/>
    </xf>
    <xf numFmtId="0" fontId="0" fillId="7" borderId="0" pivotButton="0" quotePrefix="0" xfId="0"/>
    <xf numFmtId="165" fontId="12" fillId="5" borderId="1" applyAlignment="1" applyProtection="1" pivotButton="0" quotePrefix="0" xfId="0">
      <alignment horizontal="right" vertical="center"/>
      <protection locked="0" hidden="0"/>
    </xf>
    <xf numFmtId="164" fontId="0" fillId="0" borderId="0" pivotButton="0" quotePrefix="0" xfId="0"/>
    <xf numFmtId="0" fontId="13" fillId="0" borderId="0" pivotButton="0" quotePrefix="0" xfId="0"/>
    <xf numFmtId="0" fontId="14" fillId="3" borderId="1" applyAlignment="1" pivotButton="0" quotePrefix="0" xfId="0">
      <alignment horizontal="center" vertical="center" wrapText="1"/>
    </xf>
    <xf numFmtId="0" fontId="12" fillId="5" borderId="1" applyAlignment="1" applyProtection="1" pivotButton="0" quotePrefix="0" xfId="0">
      <alignment horizontal="left" vertical="center" wrapText="1"/>
      <protection locked="0" hidden="0"/>
    </xf>
    <xf numFmtId="2" fontId="12" fillId="5" borderId="1" applyAlignment="1" applyProtection="1" pivotButton="0" quotePrefix="0" xfId="0">
      <alignment horizontal="right" vertical="center"/>
      <protection locked="0" hidden="0"/>
    </xf>
    <xf numFmtId="165" fontId="12" fillId="6" borderId="1" applyAlignment="1" pivotButton="0" quotePrefix="0" xfId="0">
      <alignment horizontal="right" vertical="center"/>
    </xf>
    <xf numFmtId="0" fontId="17" fillId="3" borderId="0" applyAlignment="1" pivotButton="0" quotePrefix="0" xfId="0">
      <alignment horizontal="left" vertical="center" indent="1"/>
    </xf>
    <xf numFmtId="165" fontId="3" fillId="4" borderId="0" applyAlignment="1" pivotButton="0" quotePrefix="0" xfId="0">
      <alignment horizontal="left" vertical="center" indent="1"/>
    </xf>
    <xf numFmtId="0" fontId="4" fillId="6" borderId="0" pivotButton="0" quotePrefix="0" xfId="0"/>
    <xf numFmtId="0" fontId="0" fillId="6" borderId="0" pivotButton="0" quotePrefix="0" xfId="0"/>
    <xf numFmtId="165" fontId="4" fillId="6" borderId="1" applyAlignment="1" pivotButton="0" quotePrefix="0" xfId="0">
      <alignment horizontal="right" vertical="center"/>
    </xf>
    <xf numFmtId="164" fontId="16" fillId="8" borderId="0" applyAlignment="1" pivotButton="0" quotePrefix="0" xfId="0">
      <alignment horizontal="left" vertical="center" indent="1"/>
    </xf>
    <xf numFmtId="0" fontId="15" fillId="8" borderId="0" applyAlignment="1" pivotButton="0" quotePrefix="0" xfId="0">
      <alignment indent="1"/>
    </xf>
    <xf numFmtId="0" fontId="16" fillId="8" borderId="0" applyAlignment="1" pivotButton="0" quotePrefix="0" xfId="0">
      <alignment vertical="center" indent="1"/>
    </xf>
    <xf numFmtId="0" fontId="12" fillId="8" borderId="0" applyAlignment="1" pivotButton="0" quotePrefix="0" xfId="0">
      <alignment vertical="top" wrapText="1" indent="1"/>
    </xf>
    <xf numFmtId="0" fontId="4" fillId="0" borderId="0" pivotButton="0" quotePrefix="0" xfId="0"/>
    <xf numFmtId="0" fontId="6" fillId="7" borderId="0" applyAlignment="1" pivotButton="0" quotePrefix="0" xfId="0">
      <alignment vertical="top" wrapText="1" indent="1"/>
    </xf>
    <xf numFmtId="0" fontId="8" fillId="2" borderId="0" applyAlignment="1" pivotButton="0" quotePrefix="0" xfId="0">
      <alignment indent="1"/>
    </xf>
    <xf numFmtId="0" fontId="9" fillId="2" borderId="0" applyAlignment="1" pivotButton="0" quotePrefix="0" xfId="0">
      <alignment indent="1"/>
    </xf>
    <xf numFmtId="0" fontId="10" fillId="2" borderId="0" applyAlignment="1" pivotButton="0" quotePrefix="0" xfId="0">
      <alignment indent="1"/>
    </xf>
    <xf numFmtId="0" fontId="12" fillId="5" borderId="1" applyProtection="1" pivotButton="0" quotePrefix="0" xfId="0">
      <protection locked="0" hidden="0"/>
    </xf>
    <xf numFmtId="165" fontId="12" fillId="5" borderId="1" applyProtection="1" pivotButton="0" quotePrefix="0" xfId="0">
      <protection locked="0" hidden="0"/>
    </xf>
    <xf numFmtId="164" fontId="12" fillId="5" borderId="1" applyProtection="1" pivotButton="0" quotePrefix="0" xfId="0">
      <protection locked="0" hidden="0"/>
    </xf>
    <xf numFmtId="164" fontId="12" fillId="6" borderId="1" applyAlignment="1" pivotButton="0" quotePrefix="0" xfId="0">
      <alignment horizontal="right" vertical="center"/>
    </xf>
  </cellXfs>
  <cellStyles count="1">
    <cellStyle name="Normal" xfId="0" builtinId="0" hidden="0"/>
  </cellStyles>
  <dxfs count="2">
    <dxf>
      <fill>
        <patternFill patternType="solid">
          <fgColor rgb="00ECFDF7"/>
        </patternFill>
      </fill>
    </dxf>
    <dxf>
      <fill>
        <patternFill patternType="solid">
          <fgColor rgb="00FEF2F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charts/chart1.xml><?xml version="1.0" encoding="utf-8"?>
<chartSpace xmlns:a="http://schemas.openxmlformats.org/drawingml/2006/main" xmlns="http://schemas.openxmlformats.org/drawingml/2006/chart">
  <style val="10"/>
  <chart>
    <title>
      <tx>
        <rich>
          <a:bodyPr/>
          <a:p>
            <a:pPr>
              <a:defRPr/>
            </a:pPr>
            <a:r>
              <a:t>Costo vs precio (filas con dato)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'Catálogo'!G6</f>
            </strRef>
          </tx>
          <spPr>
            <a:ln>
              <a:prstDash val="solid"/>
            </a:ln>
          </spPr>
          <cat>
            <numRef>
              <f>'Catálogo'!$A$7:$A$11</f>
            </numRef>
          </cat>
          <val>
            <numRef>
              <f>'Catálogo'!$G$7:$G$11</f>
            </numRef>
          </val>
        </ser>
        <ser>
          <idx val="1"/>
          <order val="1"/>
          <tx>
            <strRef>
              <f>'Catálogo'!H6</f>
            </strRef>
          </tx>
          <spPr>
            <a:ln>
              <a:prstDash val="solid"/>
            </a:ln>
          </spPr>
          <cat>
            <numRef>
              <f>'Catálogo'!$A$7:$A$11</f>
            </numRef>
          </cat>
          <val>
            <numRef>
              <f>'Catálogo'!$H$7:$H$11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/>
              <a:p>
                <a:pPr>
                  <a:defRPr/>
                </a:pPr>
                <a:r>
                  <a:t>CLP</a:t>
                </a:r>
              </a:p>
            </rich>
          </tx>
        </title>
        <numFmt formatCode="&quot;$&quot;#,##0" sourceLinked="0"/>
        <majorTickMark val="none"/>
        <minorTickMark val="none"/>
        <crossAx val="10"/>
      </valAx>
    </plotArea>
    <legend>
      <legendPos val="b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0</col>
      <colOff>0</colOff>
      <row>31</row>
      <rowOff>0</rowOff>
    </from>
    <ext cx="6480000" cy="252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emprendehoy.digital/herramientas/costo-por-unidad/" TargetMode="External" Id="rId1" 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tabColor rgb="000F766E"/>
    <outlinePr summaryBelow="1" summaryRight="1"/>
    <pageSetUpPr fitToPage="1"/>
  </sheetPr>
  <dimension ref="B2:C25"/>
  <sheetViews>
    <sheetView showGridLines="0" showZeros="1" workbookViewId="0">
      <selection activeCell="A1" sqref="A1"/>
    </sheetView>
  </sheetViews>
  <sheetFormatPr baseColWidth="8" defaultRowHeight="15"/>
  <cols>
    <col width="3" customWidth="1" min="1" max="1"/>
    <col width="28" customWidth="1" min="2" max="2"/>
    <col width="52" customWidth="1" min="3" max="3"/>
    <col width="3" customWidth="1" min="4" max="4"/>
  </cols>
  <sheetData>
    <row r="1" ht="12" customHeight="1"/>
    <row r="2" ht="32" customHeight="1">
      <c r="B2" s="1" t="inlineStr">
        <is>
          <t>EmprendeHoy.digital</t>
        </is>
      </c>
      <c r="C2" s="2" t="n"/>
    </row>
    <row r="3" ht="22" customHeight="1">
      <c r="B3" s="3" t="inlineStr">
        <is>
          <t>Cómo usar la plantilla de costo por producto</t>
        </is>
      </c>
      <c r="C3" s="4" t="n"/>
    </row>
    <row r="4" ht="18" customHeight="1"/>
    <row r="5" ht="18" customHeight="1">
      <c r="B5" s="5" t="inlineStr">
        <is>
          <t>1</t>
        </is>
      </c>
      <c r="C5" s="6" t="inlineStr">
        <is>
          <t>Empieza en «Un producto»</t>
        </is>
      </c>
    </row>
    <row r="6" ht="42" customHeight="1">
      <c r="B6" s="7" t="n"/>
      <c r="C6" s="8" t="inlineStr">
        <is>
          <t>Ahí desglosas un lote: materiales, envase, tu tiempo y merma. El panel de la derecha calcula solo.</t>
        </is>
      </c>
    </row>
    <row r="7" ht="18" customHeight="1"/>
    <row r="8" ht="18" customHeight="1">
      <c r="B8" s="5" t="inlineStr">
        <is>
          <t>2</t>
        </is>
      </c>
      <c r="C8" s="6" t="inlineStr">
        <is>
          <t>Celdas crema = las llenas tú</t>
        </is>
      </c>
    </row>
    <row r="9" ht="42" customHeight="1">
      <c r="B9" s="7" t="n"/>
      <c r="C9" s="8" t="inlineStr">
        <is>
          <t>Las verdes las calcula Excel. No las escribas encima o se pierde la fórmula.</t>
        </is>
      </c>
    </row>
    <row r="10" ht="18" customHeight="1"/>
    <row r="11" ht="18" customHeight="1">
      <c r="B11" s="5" t="inlineStr">
        <is>
          <t>3</t>
        </is>
      </c>
      <c r="C11" s="6" t="inlineStr">
        <is>
          <t>El margen es sobre el precio</t>
        </is>
      </c>
    </row>
    <row r="12" ht="42" customHeight="1">
      <c r="B12" s="7" t="n"/>
      <c r="C12" s="8" t="inlineStr">
        <is>
          <t>Si quieres 40% de margen, el precio es costo ÷ 0,60. Markup es otra cuenta (ganancia ÷ costo). Esta hoja muestra las dos, con nombre.</t>
        </is>
      </c>
    </row>
    <row r="13" ht="18" customHeight="1"/>
    <row r="14" ht="18" customHeight="1">
      <c r="B14" s="5" t="inlineStr">
        <is>
          <t>4</t>
        </is>
      </c>
      <c r="C14" s="6" t="inlineStr">
        <is>
          <t>Copia el costo al catálogo</t>
        </is>
      </c>
    </row>
    <row r="15" ht="42" customHeight="1">
      <c r="B15" s="7" t="n"/>
      <c r="C15" s="8" t="inlineStr">
        <is>
          <t>Cuando un producto ya te cierra, anótalo en la hoja Catálogo para comparar varios sin repetir el desglose.</t>
        </is>
      </c>
    </row>
    <row r="16" ht="18" customHeight="1"/>
    <row r="17" ht="18" customHeight="1">
      <c r="B17" s="5" t="inlineStr">
        <is>
          <t>5</t>
        </is>
      </c>
      <c r="C17" s="6" t="inlineStr">
        <is>
          <t>Abre también en Google Sheets</t>
        </is>
      </c>
    </row>
    <row r="18" ht="42" customHeight="1">
      <c r="B18" s="7" t="n"/>
      <c r="C18" s="8" t="inlineStr">
        <is>
          <t>Archivo → Importar → Subir. Las fórmulas son las de Excel de toda la vida (SUM, IF, ROUND).</t>
        </is>
      </c>
    </row>
    <row r="19" ht="18" customHeight="1"/>
    <row r="20" ht="18" customHeight="1"/>
    <row r="21" ht="18" customHeight="1">
      <c r="B21" s="9" t="inlineStr">
        <is>
          <t>Ejemplo incluido: velón de soya, lote de 10. Bórralo y pon el tuyo.</t>
        </is>
      </c>
    </row>
    <row r="22" ht="18" customHeight="1"/>
    <row r="23" ht="48" customHeight="1">
      <c r="B23" s="10" t="inlineStr">
        <is>
          <t>Estimaciones para decidir un precio. No reemplaza a un contador ni el SII. IVA no va en el costo de la unidad: es un impuesto que recaudas si estás afecto.</t>
        </is>
      </c>
    </row>
    <row r="24" ht="18" customHeight="1"/>
    <row r="25" ht="22" customHeight="1">
      <c r="B25" s="11" t="inlineStr">
        <is>
          <t>emprendehoy.digital/herramientas/costo-por-unidad/</t>
        </is>
      </c>
    </row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</sheetData>
  <mergeCells count="20">
    <mergeCell ref="C8"/>
    <mergeCell ref="C17"/>
    <mergeCell ref="B25:C25"/>
    <mergeCell ref="B3:C3"/>
    <mergeCell ref="B17:B18"/>
    <mergeCell ref="B8:B9"/>
    <mergeCell ref="B11:B12"/>
    <mergeCell ref="B14:B15"/>
    <mergeCell ref="B21:C21"/>
    <mergeCell ref="B2:C2"/>
    <mergeCell ref="C18"/>
    <mergeCell ref="C15"/>
    <mergeCell ref="B23:C23"/>
    <mergeCell ref="C6"/>
    <mergeCell ref="C14"/>
    <mergeCell ref="C5"/>
    <mergeCell ref="B5:B6"/>
    <mergeCell ref="C9"/>
    <mergeCell ref="C12"/>
    <mergeCell ref="C11"/>
  </mergeCells>
  <hyperlinks>
    <hyperlink xmlns:r="http://schemas.openxmlformats.org/officeDocument/2006/relationships" ref="B25" r:id="rId1"/>
  </hyperlinks>
  <printOptions horizontalCentered="1"/>
  <pageMargins left="0.5" right="0.5" top="0.6" bottom="0.6" header="0.5" footer="0.5"/>
  <pageSetup orientation="portrait" paperSize="9" fitToHeight="1" fitToWidth="1"/>
  <headerFooter>
    <oddHeader>&amp;LEmprendeHoy.digital</oddHeader>
    <oddFooter>&amp;LEstimaciones. No es asesoría contable ni tributaria.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tabColor rgb="000F766E"/>
    <outlinePr summaryBelow="1" summaryRight="1"/>
    <pageSetUpPr fitToPage="1"/>
  </sheetPr>
  <dimension ref="A1:J36"/>
  <sheetViews>
    <sheetView showGridLines="0" showZeros="1"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28" customWidth="1" min="1" max="1"/>
    <col width="16" customWidth="1" min="2" max="2"/>
    <col width="12" customWidth="1" min="3" max="3"/>
    <col width="18" customWidth="1" min="4" max="4"/>
    <col width="16" customWidth="1" min="5" max="5"/>
    <col width="3" customWidth="1" min="6" max="6"/>
    <col width="22" customWidth="1" min="7" max="7"/>
    <col width="16" customWidth="1" min="8" max="8"/>
    <col width="14" customWidth="1" min="9" max="9"/>
    <col hidden="1" width="3" customWidth="1" min="10" max="10"/>
  </cols>
  <sheetData>
    <row r="1" ht="18" customHeight="1">
      <c r="A1" s="12" t="inlineStr">
        <is>
          <t>EmprendeHoy.digital</t>
        </is>
      </c>
      <c r="F1" s="2" t="n"/>
      <c r="G1" s="13" t="inlineStr">
        <is>
          <t>Resultado</t>
        </is>
      </c>
      <c r="H1" s="2" t="n"/>
      <c r="I1" s="2" t="n"/>
      <c r="J1" s="2" t="n"/>
    </row>
    <row r="2" ht="28" customHeight="1">
      <c r="A2" s="14" t="inlineStr">
        <is>
          <t>Costo por producto</t>
        </is>
      </c>
      <c r="F2" s="2" t="n"/>
      <c r="G2" s="2" t="n"/>
      <c r="H2" s="2" t="n"/>
      <c r="I2" s="2" t="n"/>
      <c r="J2" s="2" t="n"/>
    </row>
    <row r="3" ht="20" customHeight="1">
      <c r="A3" s="15" t="inlineStr">
        <is>
          <t>Desglosa un lote. A la derecha sale el costo por unidad y el precio con el margen que tú pides.</t>
        </is>
      </c>
      <c r="F3" s="2" t="n"/>
      <c r="G3" s="2" t="n"/>
      <c r="H3" s="2" t="n"/>
      <c r="I3" s="2" t="n"/>
      <c r="J3" s="2" t="n"/>
    </row>
    <row r="5">
      <c r="A5" s="6" t="inlineStr">
        <is>
          <t>Producto</t>
        </is>
      </c>
      <c r="B5" s="16" t="inlineStr">
        <is>
          <t>Velón de soya 200 g</t>
        </is>
      </c>
      <c r="C5" s="17" t="n"/>
      <c r="D5" s="17" t="n"/>
      <c r="E5" s="17" t="n"/>
      <c r="G5" s="18" t="inlineStr">
        <is>
          <t>Costo del lote</t>
        </is>
      </c>
      <c r="H5" s="19" t="n"/>
      <c r="I5" s="19" t="n"/>
      <c r="J5" s="20">
        <f>N(E20)+N(E28)+N(B33)+N(B34)+N(B36)</f>
        <v/>
      </c>
    </row>
    <row r="6" ht="28" customHeight="1">
      <c r="A6" s="21" t="inlineStr">
        <is>
          <t>Unidades que rinde este lote</t>
        </is>
      </c>
      <c r="B6" s="22" t="n">
        <v>10</v>
      </c>
      <c r="C6" s="9" t="inlineStr">
        <is>
          <t>unidades</t>
        </is>
      </c>
      <c r="G6" s="23">
        <f>J5</f>
        <v/>
      </c>
      <c r="H6" s="19" t="n"/>
      <c r="I6" s="19" t="n"/>
      <c r="J6" s="20">
        <f>IF(N(B6)&lt;=0,0,ROUND(J5/B6,0))</f>
        <v/>
      </c>
    </row>
    <row r="7">
      <c r="A7" s="21" t="inlineStr">
        <is>
          <t>Margen que quieres (sobre el precio)</t>
        </is>
      </c>
      <c r="B7" s="24" t="n">
        <v>0.4</v>
      </c>
      <c r="C7" s="9" t="inlineStr">
        <is>
          <t>Ej. 40%  →  escribe 40%</t>
        </is>
      </c>
      <c r="G7" s="25" t="inlineStr">
        <is>
          <t>Materiales + packaging + tu hora + otros + merma.</t>
        </is>
      </c>
      <c r="H7" s="26" t="n"/>
      <c r="I7" s="26" t="n"/>
      <c r="J7" s="20">
        <f>IF(OR(N(B6)&lt;=0,N(B7)&lt;=0,N(B7)&gt;=1),0,ROUND(J6/(1-B7),0))</f>
        <v/>
      </c>
    </row>
    <row r="8">
      <c r="A8" s="21" t="inlineStr">
        <is>
          <t>Precio que piensas cobrar (opcional)</t>
        </is>
      </c>
      <c r="B8" s="27" t="n">
        <v>7990</v>
      </c>
      <c r="C8" s="9" t="inlineStr">
        <is>
          <t>Déjalo vacío si aún no tienes precio</t>
        </is>
      </c>
      <c r="G8" s="26" t="n"/>
      <c r="H8" s="26" t="n"/>
      <c r="I8" s="26" t="n"/>
      <c r="J8">
        <f>IF(J7=0,0,J7-J6)</f>
        <v/>
      </c>
    </row>
    <row r="9">
      <c r="G9" s="18" t="inlineStr">
        <is>
          <t>Costo por unidad</t>
        </is>
      </c>
      <c r="H9" s="19" t="n"/>
      <c r="I9" s="19" t="n"/>
      <c r="J9" s="28">
        <f>IF(J7&lt;=0,0,J8/J7)</f>
        <v/>
      </c>
    </row>
    <row r="10" ht="28" customHeight="1">
      <c r="A10" s="29" t="inlineStr">
        <is>
          <t>Materiales del lote</t>
        </is>
      </c>
      <c r="G10" s="23">
        <f>J6</f>
        <v/>
      </c>
      <c r="H10" s="19" t="n"/>
      <c r="I10" s="19" t="n"/>
      <c r="J10" s="28">
        <f>IF(J6&lt;=0,0,J8/J6)</f>
        <v/>
      </c>
    </row>
    <row r="11">
      <c r="A11" s="30" t="inlineStr">
        <is>
          <t>Material</t>
        </is>
      </c>
      <c r="B11" s="30" t="inlineStr">
        <is>
          <t>Detalle</t>
        </is>
      </c>
      <c r="C11" s="30" t="inlineStr">
        <is>
          <t>Cantidad</t>
        </is>
      </c>
      <c r="D11" s="30" t="inlineStr">
        <is>
          <t>Costo unitario</t>
        </is>
      </c>
      <c r="E11" s="30" t="inlineStr">
        <is>
          <t>Total</t>
        </is>
      </c>
      <c r="G11" s="25" t="inlineStr">
        <is>
          <t>Eso es lo mínimo que te cuesta una pieza.</t>
        </is>
      </c>
      <c r="H11" s="26" t="n"/>
      <c r="I11" s="26" t="n"/>
      <c r="J11">
        <f>IF(N(B8)&lt;=0,0,B8-J6)</f>
        <v/>
      </c>
    </row>
    <row r="12">
      <c r="A12" s="31" t="inlineStr">
        <is>
          <t>Cera de soya</t>
        </is>
      </c>
      <c r="B12" s="31" t="inlineStr">
        <is>
          <t>granel</t>
        </is>
      </c>
      <c r="C12" s="32" t="n">
        <v>2</v>
      </c>
      <c r="D12" s="27" t="n">
        <v>4500</v>
      </c>
      <c r="E12" s="33">
        <f>IF(OR(C12="",D12=""),"",ROUND(C12*D12,0))</f>
        <v/>
      </c>
      <c r="G12" s="26" t="n"/>
      <c r="H12" s="26" t="n"/>
      <c r="I12" s="26" t="n"/>
      <c r="J12" s="28">
        <f>IF(N(B8)&lt;=0,0,J11/B8)</f>
        <v/>
      </c>
    </row>
    <row r="13">
      <c r="A13" s="31" t="inlineStr">
        <is>
          <t>Mecha con clip</t>
        </is>
      </c>
      <c r="B13" s="31" t="inlineStr">
        <is>
          <t>unidad</t>
        </is>
      </c>
      <c r="C13" s="32" t="n">
        <v>10</v>
      </c>
      <c r="D13" s="27" t="n">
        <v>150</v>
      </c>
      <c r="E13" s="33">
        <f>IF(OR(C13="",D13=""),"",ROUND(C13*D13,0))</f>
        <v/>
      </c>
      <c r="G13" s="34" t="inlineStr">
        <is>
          <t>Precio sugerido</t>
        </is>
      </c>
      <c r="H13" s="4" t="n"/>
      <c r="I13" s="4" t="n"/>
    </row>
    <row r="14" ht="28" customHeight="1">
      <c r="A14" s="31" t="inlineStr">
        <is>
          <t>Fragancia</t>
        </is>
      </c>
      <c r="B14" s="31" t="inlineStr">
        <is>
          <t>ml</t>
        </is>
      </c>
      <c r="C14" s="32" t="n">
        <v>80</v>
      </c>
      <c r="D14" s="27" t="n">
        <v>80</v>
      </c>
      <c r="E14" s="33">
        <f>IF(OR(C14="",D14=""),"",ROUND(C14*D14,0))</f>
        <v/>
      </c>
      <c r="G14" s="35">
        <f>J7</f>
        <v/>
      </c>
      <c r="H14" s="7" t="n"/>
      <c r="I14" s="7" t="n"/>
    </row>
    <row r="15">
      <c r="A15" s="31" t="inlineStr">
        <is>
          <t>Colorante</t>
        </is>
      </c>
      <c r="B15" s="31" t="inlineStr">
        <is>
          <t>g</t>
        </is>
      </c>
      <c r="C15" s="32" t="n">
        <v>10</v>
      </c>
      <c r="D15" s="27" t="n">
        <v>90</v>
      </c>
      <c r="E15" s="33">
        <f>IF(OR(C15="",D15=""),"",ROUND(C15*D15,0))</f>
        <v/>
      </c>
      <c r="G15" s="25" t="inlineStr">
        <is>
          <t>Costo ÷ (1 − margen). Con 40% divides por 0,60.</t>
        </is>
      </c>
      <c r="H15" s="26" t="n"/>
      <c r="I15" s="26" t="n"/>
    </row>
    <row r="16">
      <c r="A16" s="31" t="n"/>
      <c r="B16" s="31" t="n"/>
      <c r="C16" s="16" t="n"/>
      <c r="D16" s="16" t="n"/>
      <c r="E16" s="33">
        <f>IF(OR(C16="",D16=""),"",ROUND(C16*D16,0))</f>
        <v/>
      </c>
      <c r="G16" s="26" t="n"/>
      <c r="H16" s="26" t="n"/>
      <c r="I16" s="26" t="n"/>
    </row>
    <row r="17">
      <c r="A17" s="31" t="n"/>
      <c r="B17" s="31" t="n"/>
      <c r="C17" s="16" t="n"/>
      <c r="D17" s="16" t="n"/>
      <c r="E17" s="33">
        <f>IF(OR(C17="",D17=""),"",ROUND(C17*D17,0))</f>
        <v/>
      </c>
      <c r="G17" s="18" t="inlineStr">
        <is>
          <t>Ganancia por unidad</t>
        </is>
      </c>
      <c r="H17" s="19" t="n"/>
      <c r="I17" s="19" t="n"/>
    </row>
    <row r="18" ht="28" customHeight="1">
      <c r="A18" s="31" t="n"/>
      <c r="B18" s="31" t="n"/>
      <c r="C18" s="16" t="n"/>
      <c r="D18" s="16" t="n"/>
      <c r="E18" s="33">
        <f>IF(OR(C18="",D18=""),"",ROUND(C18*D18,0))</f>
        <v/>
      </c>
      <c r="G18" s="23">
        <f>J8</f>
        <v/>
      </c>
      <c r="H18" s="19" t="n"/>
      <c r="I18" s="19" t="n"/>
    </row>
    <row r="19">
      <c r="A19" s="31" t="n"/>
      <c r="B19" s="31" t="n"/>
      <c r="C19" s="16" t="n"/>
      <c r="D19" s="16" t="n"/>
      <c r="E19" s="33">
        <f>IF(OR(C19="",D19=""),"",ROUND(C19*D19,0))</f>
        <v/>
      </c>
      <c r="G19" s="25" t="inlineStr">
        <is>
          <t>Si vendes al precio sugerido.</t>
        </is>
      </c>
      <c r="H19" s="26" t="n"/>
      <c r="I19" s="26" t="n"/>
    </row>
    <row r="20">
      <c r="A20" s="36" t="inlineStr">
        <is>
          <t>Total materiales</t>
        </is>
      </c>
      <c r="B20" s="37" t="n"/>
      <c r="C20" s="37" t="n"/>
      <c r="D20" s="37" t="n"/>
      <c r="E20" s="38">
        <f>SUM(E12:E19)</f>
        <v/>
      </c>
      <c r="G20" s="26" t="n"/>
      <c r="H20" s="26" t="n"/>
      <c r="I20" s="26" t="n"/>
    </row>
    <row r="21">
      <c r="G21" s="18" t="inlineStr">
        <is>
          <t>Margen sobre el precio</t>
        </is>
      </c>
      <c r="H21" s="19" t="n"/>
      <c r="I21" s="19" t="n"/>
    </row>
    <row r="22" ht="28" customHeight="1">
      <c r="A22" s="29" t="inlineStr">
        <is>
          <t>Packaging del lote</t>
        </is>
      </c>
      <c r="G22" s="39">
        <f>J9</f>
        <v/>
      </c>
      <c r="H22" s="19" t="n"/>
      <c r="I22" s="19" t="n"/>
    </row>
    <row r="23">
      <c r="A23" s="30" t="inlineStr">
        <is>
          <t>Ítem</t>
        </is>
      </c>
      <c r="B23" s="30" t="inlineStr">
        <is>
          <t>Detalle</t>
        </is>
      </c>
      <c r="C23" s="30" t="inlineStr">
        <is>
          <t>Cantidad</t>
        </is>
      </c>
      <c r="D23" s="30" t="inlineStr">
        <is>
          <t>Costo unitario</t>
        </is>
      </c>
      <c r="E23" s="30" t="inlineStr">
        <is>
          <t>Total</t>
        </is>
      </c>
      <c r="G23" s="25" t="inlineStr">
        <is>
          <t>Ganancia ÷ precio. Esta es la cifra que importa.</t>
        </is>
      </c>
      <c r="H23" s="26" t="n"/>
      <c r="I23" s="26" t="n"/>
    </row>
    <row r="24">
      <c r="A24" s="31" t="inlineStr">
        <is>
          <t>Frasco de vidrio</t>
        </is>
      </c>
      <c r="B24" s="31" t="inlineStr">
        <is>
          <t>200 ml</t>
        </is>
      </c>
      <c r="C24" s="32" t="n">
        <v>10</v>
      </c>
      <c r="D24" s="27" t="n">
        <v>800</v>
      </c>
      <c r="E24" s="33">
        <f>IF(OR(C24="",D24=""),"",ROUND(C24*D24,0))</f>
        <v/>
      </c>
      <c r="G24" s="26" t="n"/>
      <c r="H24" s="26" t="n"/>
      <c r="I24" s="26" t="n"/>
    </row>
    <row r="25">
      <c r="A25" s="31" t="inlineStr">
        <is>
          <t>Etiqueta</t>
        </is>
      </c>
      <c r="B25" s="31" t="inlineStr">
        <is>
          <t>impresas</t>
        </is>
      </c>
      <c r="C25" s="32" t="n">
        <v>10</v>
      </c>
      <c r="D25" s="27" t="n">
        <v>200</v>
      </c>
      <c r="E25" s="33">
        <f>IF(OR(C25="",D25=""),"",ROUND(C25*D25,0))</f>
        <v/>
      </c>
      <c r="G25" s="18" t="inlineStr">
        <is>
          <t>Markup sobre el costo</t>
        </is>
      </c>
      <c r="H25" s="19" t="n"/>
      <c r="I25" s="19" t="n"/>
    </row>
    <row r="26" ht="28" customHeight="1">
      <c r="A26" s="31" t="inlineStr">
        <is>
          <t>Caja / envoltorio</t>
        </is>
      </c>
      <c r="B26" s="31" t="n"/>
      <c r="C26" s="32" t="n">
        <v>10</v>
      </c>
      <c r="D26" s="27" t="n">
        <v>350</v>
      </c>
      <c r="E26" s="33">
        <f>IF(OR(C26="",D26=""),"",ROUND(C26*D26,0))</f>
        <v/>
      </c>
      <c r="G26" s="39">
        <f>J10</f>
        <v/>
      </c>
      <c r="H26" s="19" t="n"/>
      <c r="I26" s="19" t="n"/>
    </row>
    <row r="27">
      <c r="A27" s="31" t="n"/>
      <c r="B27" s="31" t="n"/>
      <c r="C27" s="16" t="n"/>
      <c r="D27" s="16" t="n"/>
      <c r="E27" s="33">
        <f>IF(OR(C27="",D27=""),"",ROUND(C27*D27,0))</f>
        <v/>
      </c>
      <c r="G27" s="25" t="inlineStr">
        <is>
          <t>Ganancia ÷ costo. No lo uses como si fuera margen.</t>
        </is>
      </c>
      <c r="H27" s="26" t="n"/>
      <c r="I27" s="26" t="n"/>
    </row>
    <row r="28">
      <c r="A28" s="36" t="inlineStr">
        <is>
          <t>Total packaging</t>
        </is>
      </c>
      <c r="B28" s="37" t="n"/>
      <c r="C28" s="37" t="n"/>
      <c r="D28" s="37" t="n"/>
      <c r="E28" s="38">
        <f>SUM(E24:E27)</f>
        <v/>
      </c>
      <c r="G28" s="26" t="n"/>
      <c r="H28" s="26" t="n"/>
      <c r="I28" s="26" t="n"/>
    </row>
    <row r="29">
      <c r="G29" s="40" t="inlineStr">
        <is>
          <t>Si cobras el precio de B8</t>
        </is>
      </c>
      <c r="H29" s="19" t="n"/>
      <c r="I29" s="19" t="n"/>
    </row>
    <row r="30" ht="28" customHeight="1">
      <c r="A30" s="29" t="inlineStr">
        <is>
          <t>Tiempo, extras y merma</t>
        </is>
      </c>
      <c r="G30" s="41">
        <f>IF(N(B8)&lt;=0,"Pon un precio en B8 para ver si te alcanza.",TEXT(J12,"0.0%"))</f>
        <v/>
      </c>
      <c r="H30" s="19" t="n"/>
      <c r="I30" s="19" t="n"/>
    </row>
    <row r="31">
      <c r="A31" s="21" t="inlineStr">
        <is>
          <t>Horas de trabajo de este lote</t>
        </is>
      </c>
      <c r="B31" s="32" t="n">
        <v>3</v>
      </c>
      <c r="C31" s="9" t="inlineStr">
        <is>
          <t>horas</t>
        </is>
      </c>
      <c r="G31" s="42">
        <f>IF(N(B8)&lt;=0,"",IF(J12+0.0001&gt;=N(B7),"Alcanzas el margen que pediste.","Bajo el margen objetivo. Sube el precio o baja el costo."))</f>
        <v/>
      </c>
      <c r="H31" s="19" t="n"/>
      <c r="I31" s="19" t="n"/>
    </row>
    <row r="32">
      <c r="A32" s="21" t="inlineStr">
        <is>
          <t>Lo que te pagas por hora</t>
        </is>
      </c>
      <c r="B32" s="27" t="n">
        <v>5000</v>
      </c>
      <c r="C32" s="9" t="inlineStr">
        <is>
          <t>Si no te pagas, el negocio tampoco</t>
        </is>
      </c>
      <c r="G32" s="19" t="n"/>
      <c r="H32" s="19" t="n"/>
      <c r="I32" s="19" t="n"/>
    </row>
    <row r="33">
      <c r="A33" s="43" t="inlineStr">
        <is>
          <t>Mano de obra del lote</t>
        </is>
      </c>
      <c r="B33" s="38">
        <f>ROUND(N(B31)*N(B32),0)</f>
        <v/>
      </c>
      <c r="G33" s="26" t="n"/>
      <c r="H33" s="26" t="n"/>
      <c r="I33" s="26" t="n"/>
    </row>
    <row r="34">
      <c r="A34" s="21" t="inlineStr">
        <is>
          <t>Otros del lote (gas, luz, envío de insumos)</t>
        </is>
      </c>
      <c r="B34" s="27" t="n">
        <v>2000</v>
      </c>
      <c r="G34" s="44" t="inlineStr">
        <is>
          <t>IVA no está aquí a propósito: no es costo de la unidad. Si facturas afecto, súmalo al precio con la calculadora de IVA del sitio.</t>
        </is>
      </c>
    </row>
    <row r="35">
      <c r="A35" s="21" t="inlineStr">
        <is>
          <t>Merma sobre materiales</t>
        </is>
      </c>
      <c r="B35" s="24" t="n">
        <v>0.05</v>
      </c>
      <c r="C35" s="9" t="inlineStr">
        <is>
          <t>cera que se queda en el paila, roturas…</t>
        </is>
      </c>
    </row>
    <row r="36">
      <c r="A36" s="43" t="inlineStr">
        <is>
          <t>Merma en pesos</t>
        </is>
      </c>
      <c r="B36" s="38">
        <f>ROUND(N(E20)*N(B35),0)</f>
        <v/>
      </c>
    </row>
  </sheetData>
  <mergeCells count="32">
    <mergeCell ref="A30:E30"/>
    <mergeCell ref="G10:I10"/>
    <mergeCell ref="G6:I6"/>
    <mergeCell ref="G13:I13"/>
    <mergeCell ref="G19:I19"/>
    <mergeCell ref="A20:D20"/>
    <mergeCell ref="G18:I18"/>
    <mergeCell ref="A1:E1"/>
    <mergeCell ref="B5:E5"/>
    <mergeCell ref="A28:D28"/>
    <mergeCell ref="G30:I30"/>
    <mergeCell ref="G34:I36"/>
    <mergeCell ref="G15:I15"/>
    <mergeCell ref="G31:I32"/>
    <mergeCell ref="G14:I14"/>
    <mergeCell ref="G5:I5"/>
    <mergeCell ref="G26:I26"/>
    <mergeCell ref="G29:I29"/>
    <mergeCell ref="G1:I1"/>
    <mergeCell ref="A3:E3"/>
    <mergeCell ref="G25:I25"/>
    <mergeCell ref="A2:E2"/>
    <mergeCell ref="G22:I22"/>
    <mergeCell ref="G9:I9"/>
    <mergeCell ref="A22:E22"/>
    <mergeCell ref="G21:I21"/>
    <mergeCell ref="G11:I11"/>
    <mergeCell ref="G27:I27"/>
    <mergeCell ref="A10:E10"/>
    <mergeCell ref="G23:I23"/>
    <mergeCell ref="G17:I17"/>
    <mergeCell ref="G7:I7"/>
  </mergeCells>
  <conditionalFormatting sqref="G30">
    <cfRule type="expression" priority="1" dxfId="0">
      <formula>AND(N($B$8)&gt;0, $J$12+0.0001&gt;=N($B$7))</formula>
    </cfRule>
    <cfRule type="expression" priority="2" dxfId="1">
      <formula>AND(N($B$8)&gt;0, $J$12+0.0001&lt;N($B$7))</formula>
    </cfRule>
  </conditionalFormatting>
  <dataValidations count="4">
    <dataValidation sqref="B6" showDropDown="0" showInputMessage="0" showErrorMessage="1" allowBlank="0" error="Pon cuántas unidades sale de este lote." type="whole" operator="greaterThan">
      <formula1>0</formula1>
    </dataValidation>
    <dataValidation sqref="B7" showDropDown="0" showInputMessage="0" showErrorMessage="1" allowBlank="0" errorTitle="Margen" error="Usa un porcentaje entre 5% y 80%. No escribas 40: escribe 40%." type="decimal" operator="between">
      <formula1>0.05</formula1>
      <formula2>0.8</formula2>
    </dataValidation>
    <dataValidation sqref="B31" showDropDown="0" showInputMessage="0" showErrorMessage="0" allowBlank="1" type="decimal" operator="greaterThanOrEqual">
      <formula1>0</formula1>
    </dataValidation>
    <dataValidation sqref="B35" showDropDown="0" showInputMessage="0" showErrorMessage="0" allowBlank="1" type="decimal" operator="between">
      <formula1>0</formula1>
      <formula2>0.5</formula2>
    </dataValidation>
  </dataValidations>
  <pageMargins left="0.5" right="0.5" top="0.6" bottom="0.6" header="0.5" footer="0.5"/>
  <pageSetup orientation="landscape" paperSize="9" fitToHeight="1" fitToWidth="1"/>
  <headerFooter>
    <oddHeader/>
    <oddFooter>&amp;LEmprendeHoy.digital · costo por producto&amp;RPágina &amp;P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tabColor rgb="00115E59"/>
    <outlinePr summaryBelow="1" summaryRight="1"/>
    <pageSetUpPr fitToPage="1"/>
  </sheetPr>
  <dimension ref="A1:L30"/>
  <sheetViews>
    <sheetView showGridLines="0" showZeros="1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12" customWidth="1" min="5" max="5"/>
    <col width="12" customWidth="1" min="6" max="6"/>
    <col width="14" customWidth="1" min="7" max="7"/>
    <col width="14" customWidth="1" min="8" max="8"/>
    <col width="13" customWidth="1" min="9" max="9"/>
    <col width="12" customWidth="1" min="10" max="10"/>
    <col width="12" customWidth="1" min="11" max="11"/>
    <col width="16" customWidth="1" min="12" max="12"/>
  </cols>
  <sheetData>
    <row r="1">
      <c r="A1" s="45" t="inlineStr">
        <is>
          <t>EmprendeHoy.digital</t>
        </is>
      </c>
    </row>
    <row r="2">
      <c r="A2" s="46" t="inlineStr">
        <is>
          <t>Catálogo: varios productos, sin desglose</t>
        </is>
      </c>
    </row>
    <row r="3">
      <c r="A3" s="47" t="inlineStr">
        <is>
          <t>Una fila por producto. Los totales crema los escribes; lo demás se calcula. Margen objetivo de la columna L:</t>
        </is>
      </c>
    </row>
    <row r="5">
      <c r="A5" s="43" t="inlineStr">
        <is>
          <t>Margen objetivo para precio sugerido</t>
        </is>
      </c>
      <c r="B5" s="24" t="n">
        <v>0.4</v>
      </c>
      <c r="C5" s="9" t="inlineStr">
        <is>
          <t>Cambia este % y se actualiza toda la columna L. Merma se aplica solo sobre materiales.</t>
        </is>
      </c>
    </row>
    <row r="6" ht="32" customHeight="1">
      <c r="A6" s="30" t="inlineStr">
        <is>
          <t>Producto</t>
        </is>
      </c>
      <c r="B6" s="30" t="inlineStr">
        <is>
          <t>Materiales</t>
        </is>
      </c>
      <c r="C6" s="30" t="inlineStr">
        <is>
          <t>Packaging</t>
        </is>
      </c>
      <c r="D6" s="30" t="inlineStr">
        <is>
          <t>Mano de obra</t>
        </is>
      </c>
      <c r="E6" s="30" t="inlineStr">
        <is>
          <t>Otros</t>
        </is>
      </c>
      <c r="F6" s="30" t="inlineStr">
        <is>
          <t>Merma %</t>
        </is>
      </c>
      <c r="G6" s="30" t="inlineStr">
        <is>
          <t>Costo unidad</t>
        </is>
      </c>
      <c r="H6" s="30" t="inlineStr">
        <is>
          <t>Precio</t>
        </is>
      </c>
      <c r="I6" s="30" t="inlineStr">
        <is>
          <t>Ganancia</t>
        </is>
      </c>
      <c r="J6" s="30" t="inlineStr">
        <is>
          <t>Margen</t>
        </is>
      </c>
      <c r="K6" s="30" t="inlineStr">
        <is>
          <t>Markup</t>
        </is>
      </c>
      <c r="L6" s="30" t="inlineStr">
        <is>
          <t>Precio sugerido</t>
        </is>
      </c>
    </row>
    <row r="7">
      <c r="A7" s="48" t="inlineStr">
        <is>
          <t>Velón soya 200 g (ejemplo)</t>
        </is>
      </c>
      <c r="B7" s="49" t="n">
        <v>1780</v>
      </c>
      <c r="C7" s="49" t="n">
        <v>1350</v>
      </c>
      <c r="D7" s="49" t="n">
        <v>1500</v>
      </c>
      <c r="E7" s="49" t="n">
        <v>200</v>
      </c>
      <c r="F7" s="50" t="n">
        <v>0.05</v>
      </c>
      <c r="G7" s="33">
        <f>IF(A7="","",ROUND(N(B7)+N(C7)+N(D7)+N(E7)+N(B7)*N(F7),0))</f>
        <v/>
      </c>
      <c r="H7" s="49" t="n">
        <v>7990</v>
      </c>
      <c r="I7" s="33">
        <f>IF(A7="","",N(H7)-N(G7))</f>
        <v/>
      </c>
      <c r="J7" s="51">
        <f>IF(OR(A7="",N(H7)&lt;=0),"",N(I7)/N(H7))</f>
        <v/>
      </c>
      <c r="K7" s="51">
        <f>IF(OR(A7="",N(G7)&lt;=0),"",N(I7)/N(G7))</f>
        <v/>
      </c>
      <c r="L7" s="33">
        <f>IF(OR(A7="",N(G7)&lt;=0,N($B$5)&lt;=0,N($B$5)&gt;=1),"",ROUND(N(G7)/(1-$B$5),0))</f>
        <v/>
      </c>
    </row>
    <row r="8">
      <c r="A8" s="48" t="n"/>
      <c r="B8" s="49" t="n"/>
      <c r="C8" s="49" t="n"/>
      <c r="D8" s="49" t="n"/>
      <c r="E8" s="49" t="n"/>
      <c r="F8" s="50" t="n"/>
      <c r="G8" s="33">
        <f>IF(A8="","",ROUND(N(B8)+N(C8)+N(D8)+N(E8)+N(B8)*N(F8),0))</f>
        <v/>
      </c>
      <c r="H8" s="49" t="n"/>
      <c r="I8" s="33">
        <f>IF(A8="","",N(H8)-N(G8))</f>
        <v/>
      </c>
      <c r="J8" s="51">
        <f>IF(OR(A8="",N(H8)&lt;=0),"",N(I8)/N(H8))</f>
        <v/>
      </c>
      <c r="K8" s="51">
        <f>IF(OR(A8="",N(G8)&lt;=0),"",N(I8)/N(G8))</f>
        <v/>
      </c>
      <c r="L8" s="33">
        <f>IF(OR(A8="",N(G8)&lt;=0,N($B$5)&lt;=0,N($B$5)&gt;=1),"",ROUND(N(G8)/(1-$B$5),0))</f>
        <v/>
      </c>
    </row>
    <row r="9">
      <c r="A9" s="48" t="n"/>
      <c r="B9" s="49" t="n"/>
      <c r="C9" s="49" t="n"/>
      <c r="D9" s="49" t="n"/>
      <c r="E9" s="49" t="n"/>
      <c r="F9" s="50" t="n"/>
      <c r="G9" s="33">
        <f>IF(A9="","",ROUND(N(B9)+N(C9)+N(D9)+N(E9)+N(B9)*N(F9),0))</f>
        <v/>
      </c>
      <c r="H9" s="49" t="n"/>
      <c r="I9" s="33">
        <f>IF(A9="","",N(H9)-N(G9))</f>
        <v/>
      </c>
      <c r="J9" s="51">
        <f>IF(OR(A9="",N(H9)&lt;=0),"",N(I9)/N(H9))</f>
        <v/>
      </c>
      <c r="K9" s="51">
        <f>IF(OR(A9="",N(G9)&lt;=0),"",N(I9)/N(G9))</f>
        <v/>
      </c>
      <c r="L9" s="33">
        <f>IF(OR(A9="",N(G9)&lt;=0,N($B$5)&lt;=0,N($B$5)&gt;=1),"",ROUND(N(G9)/(1-$B$5),0))</f>
        <v/>
      </c>
    </row>
    <row r="10">
      <c r="A10" s="48" t="n"/>
      <c r="B10" s="49" t="n"/>
      <c r="C10" s="49" t="n"/>
      <c r="D10" s="49" t="n"/>
      <c r="E10" s="49" t="n"/>
      <c r="F10" s="50" t="n"/>
      <c r="G10" s="33">
        <f>IF(A10="","",ROUND(N(B10)+N(C10)+N(D10)+N(E10)+N(B10)*N(F10),0))</f>
        <v/>
      </c>
      <c r="H10" s="49" t="n"/>
      <c r="I10" s="33">
        <f>IF(A10="","",N(H10)-N(G10))</f>
        <v/>
      </c>
      <c r="J10" s="51">
        <f>IF(OR(A10="",N(H10)&lt;=0),"",N(I10)/N(H10))</f>
        <v/>
      </c>
      <c r="K10" s="51">
        <f>IF(OR(A10="",N(G10)&lt;=0),"",N(I10)/N(G10))</f>
        <v/>
      </c>
      <c r="L10" s="33">
        <f>IF(OR(A10="",N(G10)&lt;=0,N($B$5)&lt;=0,N($B$5)&gt;=1),"",ROUND(N(G10)/(1-$B$5),0))</f>
        <v/>
      </c>
    </row>
    <row r="11">
      <c r="A11" s="48" t="n"/>
      <c r="B11" s="49" t="n"/>
      <c r="C11" s="49" t="n"/>
      <c r="D11" s="49" t="n"/>
      <c r="E11" s="49" t="n"/>
      <c r="F11" s="50" t="n"/>
      <c r="G11" s="33">
        <f>IF(A11="","",ROUND(N(B11)+N(C11)+N(D11)+N(E11)+N(B11)*N(F11),0))</f>
        <v/>
      </c>
      <c r="H11" s="49" t="n"/>
      <c r="I11" s="33">
        <f>IF(A11="","",N(H11)-N(G11))</f>
        <v/>
      </c>
      <c r="J11" s="51">
        <f>IF(OR(A11="",N(H11)&lt;=0),"",N(I11)/N(H11))</f>
        <v/>
      </c>
      <c r="K11" s="51">
        <f>IF(OR(A11="",N(G11)&lt;=0),"",N(I11)/N(G11))</f>
        <v/>
      </c>
      <c r="L11" s="33">
        <f>IF(OR(A11="",N(G11)&lt;=0,N($B$5)&lt;=0,N($B$5)&gt;=1),"",ROUND(N(G11)/(1-$B$5),0))</f>
        <v/>
      </c>
    </row>
    <row r="12">
      <c r="A12" s="48" t="n"/>
      <c r="B12" s="49" t="n"/>
      <c r="C12" s="49" t="n"/>
      <c r="D12" s="49" t="n"/>
      <c r="E12" s="49" t="n"/>
      <c r="F12" s="50" t="n"/>
      <c r="G12" s="33">
        <f>IF(A12="","",ROUND(N(B12)+N(C12)+N(D12)+N(E12)+N(B12)*N(F12),0))</f>
        <v/>
      </c>
      <c r="H12" s="49" t="n"/>
      <c r="I12" s="33">
        <f>IF(A12="","",N(H12)-N(G12))</f>
        <v/>
      </c>
      <c r="J12" s="51">
        <f>IF(OR(A12="",N(H12)&lt;=0),"",N(I12)/N(H12))</f>
        <v/>
      </c>
      <c r="K12" s="51">
        <f>IF(OR(A12="",N(G12)&lt;=0),"",N(I12)/N(G12))</f>
        <v/>
      </c>
      <c r="L12" s="33">
        <f>IF(OR(A12="",N(G12)&lt;=0,N($B$5)&lt;=0,N($B$5)&gt;=1),"",ROUND(N(G12)/(1-$B$5),0))</f>
        <v/>
      </c>
    </row>
    <row r="13">
      <c r="A13" s="48" t="n"/>
      <c r="B13" s="49" t="n"/>
      <c r="C13" s="49" t="n"/>
      <c r="D13" s="49" t="n"/>
      <c r="E13" s="49" t="n"/>
      <c r="F13" s="50" t="n"/>
      <c r="G13" s="33">
        <f>IF(A13="","",ROUND(N(B13)+N(C13)+N(D13)+N(E13)+N(B13)*N(F13),0))</f>
        <v/>
      </c>
      <c r="H13" s="49" t="n"/>
      <c r="I13" s="33">
        <f>IF(A13="","",N(H13)-N(G13))</f>
        <v/>
      </c>
      <c r="J13" s="51">
        <f>IF(OR(A13="",N(H13)&lt;=0),"",N(I13)/N(H13))</f>
        <v/>
      </c>
      <c r="K13" s="51">
        <f>IF(OR(A13="",N(G13)&lt;=0),"",N(I13)/N(G13))</f>
        <v/>
      </c>
      <c r="L13" s="33">
        <f>IF(OR(A13="",N(G13)&lt;=0,N($B$5)&lt;=0,N($B$5)&gt;=1),"",ROUND(N(G13)/(1-$B$5),0))</f>
        <v/>
      </c>
    </row>
    <row r="14">
      <c r="A14" s="48" t="n"/>
      <c r="B14" s="49" t="n"/>
      <c r="C14" s="49" t="n"/>
      <c r="D14" s="49" t="n"/>
      <c r="E14" s="49" t="n"/>
      <c r="F14" s="50" t="n"/>
      <c r="G14" s="33">
        <f>IF(A14="","",ROUND(N(B14)+N(C14)+N(D14)+N(E14)+N(B14)*N(F14),0))</f>
        <v/>
      </c>
      <c r="H14" s="49" t="n"/>
      <c r="I14" s="33">
        <f>IF(A14="","",N(H14)-N(G14))</f>
        <v/>
      </c>
      <c r="J14" s="51">
        <f>IF(OR(A14="",N(H14)&lt;=0),"",N(I14)/N(H14))</f>
        <v/>
      </c>
      <c r="K14" s="51">
        <f>IF(OR(A14="",N(G14)&lt;=0),"",N(I14)/N(G14))</f>
        <v/>
      </c>
      <c r="L14" s="33">
        <f>IF(OR(A14="",N(G14)&lt;=0,N($B$5)&lt;=0,N($B$5)&gt;=1),"",ROUND(N(G14)/(1-$B$5),0))</f>
        <v/>
      </c>
    </row>
    <row r="15">
      <c r="A15" s="48" t="n"/>
      <c r="B15" s="49" t="n"/>
      <c r="C15" s="49" t="n"/>
      <c r="D15" s="49" t="n"/>
      <c r="E15" s="49" t="n"/>
      <c r="F15" s="50" t="n"/>
      <c r="G15" s="33">
        <f>IF(A15="","",ROUND(N(B15)+N(C15)+N(D15)+N(E15)+N(B15)*N(F15),0))</f>
        <v/>
      </c>
      <c r="H15" s="49" t="n"/>
      <c r="I15" s="33">
        <f>IF(A15="","",N(H15)-N(G15))</f>
        <v/>
      </c>
      <c r="J15" s="51">
        <f>IF(OR(A15="",N(H15)&lt;=0),"",N(I15)/N(H15))</f>
        <v/>
      </c>
      <c r="K15" s="51">
        <f>IF(OR(A15="",N(G15)&lt;=0),"",N(I15)/N(G15))</f>
        <v/>
      </c>
      <c r="L15" s="33">
        <f>IF(OR(A15="",N(G15)&lt;=0,N($B$5)&lt;=0,N($B$5)&gt;=1),"",ROUND(N(G15)/(1-$B$5),0))</f>
        <v/>
      </c>
    </row>
    <row r="16">
      <c r="A16" s="48" t="n"/>
      <c r="B16" s="49" t="n"/>
      <c r="C16" s="49" t="n"/>
      <c r="D16" s="49" t="n"/>
      <c r="E16" s="49" t="n"/>
      <c r="F16" s="50" t="n"/>
      <c r="G16" s="33">
        <f>IF(A16="","",ROUND(N(B16)+N(C16)+N(D16)+N(E16)+N(B16)*N(F16),0))</f>
        <v/>
      </c>
      <c r="H16" s="49" t="n"/>
      <c r="I16" s="33">
        <f>IF(A16="","",N(H16)-N(G16))</f>
        <v/>
      </c>
      <c r="J16" s="51">
        <f>IF(OR(A16="",N(H16)&lt;=0),"",N(I16)/N(H16))</f>
        <v/>
      </c>
      <c r="K16" s="51">
        <f>IF(OR(A16="",N(G16)&lt;=0),"",N(I16)/N(G16))</f>
        <v/>
      </c>
      <c r="L16" s="33">
        <f>IF(OR(A16="",N(G16)&lt;=0,N($B$5)&lt;=0,N($B$5)&gt;=1),"",ROUND(N(G16)/(1-$B$5),0))</f>
        <v/>
      </c>
    </row>
    <row r="17">
      <c r="A17" s="48" t="n"/>
      <c r="B17" s="49" t="n"/>
      <c r="C17" s="49" t="n"/>
      <c r="D17" s="49" t="n"/>
      <c r="E17" s="49" t="n"/>
      <c r="F17" s="50" t="n"/>
      <c r="G17" s="33">
        <f>IF(A17="","",ROUND(N(B17)+N(C17)+N(D17)+N(E17)+N(B17)*N(F17),0))</f>
        <v/>
      </c>
      <c r="H17" s="49" t="n"/>
      <c r="I17" s="33">
        <f>IF(A17="","",N(H17)-N(G17))</f>
        <v/>
      </c>
      <c r="J17" s="51">
        <f>IF(OR(A17="",N(H17)&lt;=0),"",N(I17)/N(H17))</f>
        <v/>
      </c>
      <c r="K17" s="51">
        <f>IF(OR(A17="",N(G17)&lt;=0),"",N(I17)/N(G17))</f>
        <v/>
      </c>
      <c r="L17" s="33">
        <f>IF(OR(A17="",N(G17)&lt;=0,N($B$5)&lt;=0,N($B$5)&gt;=1),"",ROUND(N(G17)/(1-$B$5),0))</f>
        <v/>
      </c>
    </row>
    <row r="18">
      <c r="A18" s="48" t="n"/>
      <c r="B18" s="49" t="n"/>
      <c r="C18" s="49" t="n"/>
      <c r="D18" s="49" t="n"/>
      <c r="E18" s="49" t="n"/>
      <c r="F18" s="50" t="n"/>
      <c r="G18" s="33">
        <f>IF(A18="","",ROUND(N(B18)+N(C18)+N(D18)+N(E18)+N(B18)*N(F18),0))</f>
        <v/>
      </c>
      <c r="H18" s="49" t="n"/>
      <c r="I18" s="33">
        <f>IF(A18="","",N(H18)-N(G18))</f>
        <v/>
      </c>
      <c r="J18" s="51">
        <f>IF(OR(A18="",N(H18)&lt;=0),"",N(I18)/N(H18))</f>
        <v/>
      </c>
      <c r="K18" s="51">
        <f>IF(OR(A18="",N(G18)&lt;=0),"",N(I18)/N(G18))</f>
        <v/>
      </c>
      <c r="L18" s="33">
        <f>IF(OR(A18="",N(G18)&lt;=0,N($B$5)&lt;=0,N($B$5)&gt;=1),"",ROUND(N(G18)/(1-$B$5),0))</f>
        <v/>
      </c>
    </row>
    <row r="19">
      <c r="A19" s="48" t="n"/>
      <c r="B19" s="49" t="n"/>
      <c r="C19" s="49" t="n"/>
      <c r="D19" s="49" t="n"/>
      <c r="E19" s="49" t="n"/>
      <c r="F19" s="50" t="n"/>
      <c r="G19" s="33">
        <f>IF(A19="","",ROUND(N(B19)+N(C19)+N(D19)+N(E19)+N(B19)*N(F19),0))</f>
        <v/>
      </c>
      <c r="H19" s="49" t="n"/>
      <c r="I19" s="33">
        <f>IF(A19="","",N(H19)-N(G19))</f>
        <v/>
      </c>
      <c r="J19" s="51">
        <f>IF(OR(A19="",N(H19)&lt;=0),"",N(I19)/N(H19))</f>
        <v/>
      </c>
      <c r="K19" s="51">
        <f>IF(OR(A19="",N(G19)&lt;=0),"",N(I19)/N(G19))</f>
        <v/>
      </c>
      <c r="L19" s="33">
        <f>IF(OR(A19="",N(G19)&lt;=0,N($B$5)&lt;=0,N($B$5)&gt;=1),"",ROUND(N(G19)/(1-$B$5),0))</f>
        <v/>
      </c>
    </row>
    <row r="20">
      <c r="A20" s="48" t="n"/>
      <c r="B20" s="49" t="n"/>
      <c r="C20" s="49" t="n"/>
      <c r="D20" s="49" t="n"/>
      <c r="E20" s="49" t="n"/>
      <c r="F20" s="50" t="n"/>
      <c r="G20" s="33">
        <f>IF(A20="","",ROUND(N(B20)+N(C20)+N(D20)+N(E20)+N(B20)*N(F20),0))</f>
        <v/>
      </c>
      <c r="H20" s="49" t="n"/>
      <c r="I20" s="33">
        <f>IF(A20="","",N(H20)-N(G20))</f>
        <v/>
      </c>
      <c r="J20" s="51">
        <f>IF(OR(A20="",N(H20)&lt;=0),"",N(I20)/N(H20))</f>
        <v/>
      </c>
      <c r="K20" s="51">
        <f>IF(OR(A20="",N(G20)&lt;=0),"",N(I20)/N(G20))</f>
        <v/>
      </c>
      <c r="L20" s="33">
        <f>IF(OR(A20="",N(G20)&lt;=0,N($B$5)&lt;=0,N($B$5)&gt;=1),"",ROUND(N(G20)/(1-$B$5),0))</f>
        <v/>
      </c>
    </row>
    <row r="21">
      <c r="A21" s="48" t="n"/>
      <c r="B21" s="49" t="n"/>
      <c r="C21" s="49" t="n"/>
      <c r="D21" s="49" t="n"/>
      <c r="E21" s="49" t="n"/>
      <c r="F21" s="50" t="n"/>
      <c r="G21" s="33">
        <f>IF(A21="","",ROUND(N(B21)+N(C21)+N(D21)+N(E21)+N(B21)*N(F21),0))</f>
        <v/>
      </c>
      <c r="H21" s="49" t="n"/>
      <c r="I21" s="33">
        <f>IF(A21="","",N(H21)-N(G21))</f>
        <v/>
      </c>
      <c r="J21" s="51">
        <f>IF(OR(A21="",N(H21)&lt;=0),"",N(I21)/N(H21))</f>
        <v/>
      </c>
      <c r="K21" s="51">
        <f>IF(OR(A21="",N(G21)&lt;=0),"",N(I21)/N(G21))</f>
        <v/>
      </c>
      <c r="L21" s="33">
        <f>IF(OR(A21="",N(G21)&lt;=0,N($B$5)&lt;=0,N($B$5)&gt;=1),"",ROUND(N(G21)/(1-$B$5),0))</f>
        <v/>
      </c>
    </row>
    <row r="22">
      <c r="A22" s="48" t="n"/>
      <c r="B22" s="49" t="n"/>
      <c r="C22" s="49" t="n"/>
      <c r="D22" s="49" t="n"/>
      <c r="E22" s="49" t="n"/>
      <c r="F22" s="50" t="n"/>
      <c r="G22" s="33">
        <f>IF(A22="","",ROUND(N(B22)+N(C22)+N(D22)+N(E22)+N(B22)*N(F22),0))</f>
        <v/>
      </c>
      <c r="H22" s="49" t="n"/>
      <c r="I22" s="33">
        <f>IF(A22="","",N(H22)-N(G22))</f>
        <v/>
      </c>
      <c r="J22" s="51">
        <f>IF(OR(A22="",N(H22)&lt;=0),"",N(I22)/N(H22))</f>
        <v/>
      </c>
      <c r="K22" s="51">
        <f>IF(OR(A22="",N(G22)&lt;=0),"",N(I22)/N(G22))</f>
        <v/>
      </c>
      <c r="L22" s="33">
        <f>IF(OR(A22="",N(G22)&lt;=0,N($B$5)&lt;=0,N($B$5)&gt;=1),"",ROUND(N(G22)/(1-$B$5),0))</f>
        <v/>
      </c>
    </row>
    <row r="23">
      <c r="A23" s="48" t="n"/>
      <c r="B23" s="49" t="n"/>
      <c r="C23" s="49" t="n"/>
      <c r="D23" s="49" t="n"/>
      <c r="E23" s="49" t="n"/>
      <c r="F23" s="50" t="n"/>
      <c r="G23" s="33">
        <f>IF(A23="","",ROUND(N(B23)+N(C23)+N(D23)+N(E23)+N(B23)*N(F23),0))</f>
        <v/>
      </c>
      <c r="H23" s="49" t="n"/>
      <c r="I23" s="33">
        <f>IF(A23="","",N(H23)-N(G23))</f>
        <v/>
      </c>
      <c r="J23" s="51">
        <f>IF(OR(A23="",N(H23)&lt;=0),"",N(I23)/N(H23))</f>
        <v/>
      </c>
      <c r="K23" s="51">
        <f>IF(OR(A23="",N(G23)&lt;=0),"",N(I23)/N(G23))</f>
        <v/>
      </c>
      <c r="L23" s="33">
        <f>IF(OR(A23="",N(G23)&lt;=0,N($B$5)&lt;=0,N($B$5)&gt;=1),"",ROUND(N(G23)/(1-$B$5),0))</f>
        <v/>
      </c>
    </row>
    <row r="24">
      <c r="A24" s="48" t="n"/>
      <c r="B24" s="49" t="n"/>
      <c r="C24" s="49" t="n"/>
      <c r="D24" s="49" t="n"/>
      <c r="E24" s="49" t="n"/>
      <c r="F24" s="50" t="n"/>
      <c r="G24" s="33">
        <f>IF(A24="","",ROUND(N(B24)+N(C24)+N(D24)+N(E24)+N(B24)*N(F24),0))</f>
        <v/>
      </c>
      <c r="H24" s="49" t="n"/>
      <c r="I24" s="33">
        <f>IF(A24="","",N(H24)-N(G24))</f>
        <v/>
      </c>
      <c r="J24" s="51">
        <f>IF(OR(A24="",N(H24)&lt;=0),"",N(I24)/N(H24))</f>
        <v/>
      </c>
      <c r="K24" s="51">
        <f>IF(OR(A24="",N(G24)&lt;=0),"",N(I24)/N(G24))</f>
        <v/>
      </c>
      <c r="L24" s="33">
        <f>IF(OR(A24="",N(G24)&lt;=0,N($B$5)&lt;=0,N($B$5)&gt;=1),"",ROUND(N(G24)/(1-$B$5),0))</f>
        <v/>
      </c>
    </row>
    <row r="25">
      <c r="A25" s="48" t="n"/>
      <c r="B25" s="49" t="n"/>
      <c r="C25" s="49" t="n"/>
      <c r="D25" s="49" t="n"/>
      <c r="E25" s="49" t="n"/>
      <c r="F25" s="50" t="n"/>
      <c r="G25" s="33">
        <f>IF(A25="","",ROUND(N(B25)+N(C25)+N(D25)+N(E25)+N(B25)*N(F25),0))</f>
        <v/>
      </c>
      <c r="H25" s="49" t="n"/>
      <c r="I25" s="33">
        <f>IF(A25="","",N(H25)-N(G25))</f>
        <v/>
      </c>
      <c r="J25" s="51">
        <f>IF(OR(A25="",N(H25)&lt;=0),"",N(I25)/N(H25))</f>
        <v/>
      </c>
      <c r="K25" s="51">
        <f>IF(OR(A25="",N(G25)&lt;=0),"",N(I25)/N(G25))</f>
        <v/>
      </c>
      <c r="L25" s="33">
        <f>IF(OR(A25="",N(G25)&lt;=0,N($B$5)&lt;=0,N($B$5)&gt;=1),"",ROUND(N(G25)/(1-$B$5),0))</f>
        <v/>
      </c>
    </row>
    <row r="26">
      <c r="A26" s="48" t="n"/>
      <c r="B26" s="49" t="n"/>
      <c r="C26" s="49" t="n"/>
      <c r="D26" s="49" t="n"/>
      <c r="E26" s="49" t="n"/>
      <c r="F26" s="50" t="n"/>
      <c r="G26" s="33">
        <f>IF(A26="","",ROUND(N(B26)+N(C26)+N(D26)+N(E26)+N(B26)*N(F26),0))</f>
        <v/>
      </c>
      <c r="H26" s="49" t="n"/>
      <c r="I26" s="33">
        <f>IF(A26="","",N(H26)-N(G26))</f>
        <v/>
      </c>
      <c r="J26" s="51">
        <f>IF(OR(A26="",N(H26)&lt;=0),"",N(I26)/N(H26))</f>
        <v/>
      </c>
      <c r="K26" s="51">
        <f>IF(OR(A26="",N(G26)&lt;=0),"",N(I26)/N(G26))</f>
        <v/>
      </c>
      <c r="L26" s="33">
        <f>IF(OR(A26="",N(G26)&lt;=0,N($B$5)&lt;=0,N($B$5)&gt;=1),"",ROUND(N(G26)/(1-$B$5),0))</f>
        <v/>
      </c>
    </row>
    <row r="28">
      <c r="A28" s="9" t="inlineStr">
        <is>
          <t>Verde = el margen de esa fila alcanza el objetivo de B5. Rojo = estás por debajo. IVA no va en estas columnas.</t>
        </is>
      </c>
    </row>
    <row r="29">
      <c r="A29" s="43" t="inlineStr">
        <is>
          <t>Suma del catálogo (solo filas con nombre):</t>
        </is>
      </c>
    </row>
    <row r="30">
      <c r="B30" s="9" t="inlineStr">
        <is>
          <t>Costo (si hicieras 1 de cada uno)</t>
        </is>
      </c>
      <c r="C30" s="38">
        <f>SUM(G7:G26)</f>
        <v/>
      </c>
      <c r="E30" s="9" t="inlineStr">
        <is>
          <t>Si vendieras 1 de cada uno al precio anotado</t>
        </is>
      </c>
      <c r="F30" s="38">
        <f>SUM(H7:H26)</f>
        <v/>
      </c>
    </row>
  </sheetData>
  <autoFilter ref="A6:L26"/>
  <mergeCells count="6">
    <mergeCell ref="C5:L5"/>
    <mergeCell ref="A2:L2"/>
    <mergeCell ref="A29:L29"/>
    <mergeCell ref="A28:L28"/>
    <mergeCell ref="A1:L1"/>
    <mergeCell ref="A3:L3"/>
  </mergeCells>
  <conditionalFormatting sqref="J7:J26">
    <cfRule type="cellIs" priority="1" operator="greaterThanOrEqual" dxfId="0">
      <formula>$B$5</formula>
    </cfRule>
    <cfRule type="cellIs" priority="2" operator="lessThan" dxfId="1">
      <formula>$B$5</formula>
    </cfRule>
  </conditionalFormatting>
  <pageMargins left="0.5" right="0.5" top="0.6" bottom="0.6" header="0.5" footer="0.5"/>
  <pageSetup orientation="landscape" paperSize="9" fitToHeight="1" fitToWidth="1"/>
  <headerFooter>
    <oddHeader/>
    <oddFooter>&amp;LEmprendeHoy.digital · catálogo de costos</oddFooter>
    <evenHeader/>
    <evenFooter/>
    <firstHeader/>
    <firstFooter/>
  </headerFooter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EmprendeHoy.digital</dc:creator>
  <dc:title>Plantilla de costo por producto</dc:title>
  <dc:description>Costo por lote, costo por unidad, precio con margen y catálogo. CLP.</dc:description>
  <dcterms:created xsi:type="dcterms:W3CDTF">2026-08-28T14:48:54Z</dcterms:created>
  <dcterms:modified xsi:type="dcterms:W3CDTF">2026-08-28T14:48:54Z</dcterms:modified>
</cp:coreProperties>
</file>